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G19"/>
  <c r="F5"/>
  <c r="F6"/>
  <c r="F7"/>
  <c r="F8"/>
  <c r="F9"/>
  <c r="F10"/>
  <c r="F11"/>
  <c r="F12"/>
  <c r="F13"/>
  <c r="F14"/>
  <c r="F15"/>
  <c r="F16"/>
  <c r="F17"/>
  <c r="F18"/>
  <c r="F4"/>
  <c r="E5"/>
  <c r="E6"/>
  <c r="E7"/>
  <c r="E8"/>
  <c r="E9"/>
  <c r="E10"/>
  <c r="E11"/>
  <c r="E12"/>
  <c r="E13"/>
  <c r="E14"/>
  <c r="E15"/>
  <c r="E16"/>
  <c r="E17"/>
  <c r="E18"/>
  <c r="E4"/>
  <c r="C4"/>
  <c r="C11"/>
  <c r="C10"/>
  <c r="C5"/>
  <c r="C18"/>
  <c r="C17"/>
  <c r="C16"/>
  <c r="C15"/>
  <c r="C14"/>
  <c r="C13"/>
  <c r="C12"/>
  <c r="C9"/>
  <c r="C8"/>
  <c r="C7"/>
  <c r="C6"/>
  <c r="C19" l="1"/>
  <c r="E19" l="1"/>
</calcChain>
</file>

<file path=xl/sharedStrings.xml><?xml version="1.0" encoding="utf-8"?>
<sst xmlns="http://schemas.openxmlformats.org/spreadsheetml/2006/main" count="25" uniqueCount="25">
  <si>
    <t>附件</t>
  </si>
  <si>
    <t>序号</t>
  </si>
  <si>
    <t>镇</t>
  </si>
  <si>
    <t>农村户籍人口数（人）</t>
  </si>
  <si>
    <t>遂城镇</t>
  </si>
  <si>
    <t>黄略镇</t>
  </si>
  <si>
    <t>洋青镇</t>
  </si>
  <si>
    <t>界炮镇</t>
  </si>
  <si>
    <t>乐民镇</t>
  </si>
  <si>
    <t>江洪镇</t>
  </si>
  <si>
    <t>杨柑镇</t>
  </si>
  <si>
    <t>城月镇</t>
  </si>
  <si>
    <t>乌塘镇</t>
  </si>
  <si>
    <t>建新镇</t>
  </si>
  <si>
    <t>岭北镇</t>
  </si>
  <si>
    <t>北坡镇</t>
  </si>
  <si>
    <t>港门镇</t>
  </si>
  <si>
    <t>草潭镇</t>
  </si>
  <si>
    <t>河头镇</t>
  </si>
  <si>
    <t>合计</t>
  </si>
  <si>
    <t>2021年上半年村庄卫生保洁专项资金分配表</t>
    <phoneticPr fontId="1" type="noConversion"/>
  </si>
  <si>
    <t>市级补助标准（35元/人）</t>
    <phoneticPr fontId="1" type="noConversion"/>
  </si>
  <si>
    <t>市级应补助资金（元）</t>
    <phoneticPr fontId="1" type="noConversion"/>
  </si>
  <si>
    <t>市级已下达资金（元）</t>
    <phoneticPr fontId="1" type="noConversion"/>
  </si>
  <si>
    <t>市级本次下达资金（元）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</si>
</sst>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K8" sqref="K8"/>
    </sheetView>
  </sheetViews>
  <sheetFormatPr defaultRowHeight="13.5"/>
  <cols>
    <col min="3" max="3" width="16.5" customWidth="1"/>
    <col min="4" max="4" width="14.375" customWidth="1"/>
    <col min="5" max="5" width="16.375" customWidth="1"/>
    <col min="6" max="6" width="17.125" customWidth="1"/>
    <col min="7" max="7" width="18.25" customWidth="1"/>
  </cols>
  <sheetData>
    <row r="1" spans="1:7">
      <c r="A1" t="s">
        <v>0</v>
      </c>
    </row>
    <row r="2" spans="1:7" ht="33.75" customHeight="1">
      <c r="A2" s="8" t="s">
        <v>20</v>
      </c>
      <c r="B2" s="8"/>
      <c r="C2" s="8"/>
      <c r="D2" s="8"/>
      <c r="E2" s="8"/>
      <c r="F2" s="8"/>
      <c r="G2" s="8"/>
    </row>
    <row r="3" spans="1:7" ht="46.5" customHeight="1">
      <c r="A3" s="1" t="s">
        <v>1</v>
      </c>
      <c r="B3" s="2" t="s">
        <v>2</v>
      </c>
      <c r="C3" s="2" t="s">
        <v>3</v>
      </c>
      <c r="D3" s="2" t="s">
        <v>21</v>
      </c>
      <c r="E3" s="2" t="s">
        <v>22</v>
      </c>
      <c r="F3" s="2" t="s">
        <v>23</v>
      </c>
      <c r="G3" s="2" t="s">
        <v>24</v>
      </c>
    </row>
    <row r="4" spans="1:7" ht="22.5" customHeight="1">
      <c r="A4" s="3">
        <v>1</v>
      </c>
      <c r="B4" s="4" t="s">
        <v>4</v>
      </c>
      <c r="C4" s="5">
        <f>106345+600+163</f>
        <v>107108</v>
      </c>
      <c r="D4" s="4">
        <v>35</v>
      </c>
      <c r="E4" s="4">
        <f>C4*D4</f>
        <v>3748780</v>
      </c>
      <c r="F4" s="4">
        <f>E4/2</f>
        <v>1874390</v>
      </c>
      <c r="G4" s="4">
        <v>1874390</v>
      </c>
    </row>
    <row r="5" spans="1:7" ht="22.5" customHeight="1">
      <c r="A5" s="3">
        <v>2</v>
      </c>
      <c r="B5" s="4" t="s">
        <v>5</v>
      </c>
      <c r="C5" s="5">
        <f>86851+600+140</f>
        <v>87591</v>
      </c>
      <c r="D5" s="4">
        <v>35</v>
      </c>
      <c r="E5" s="4">
        <f t="shared" ref="E5:E18" si="0">C5*D5</f>
        <v>3065685</v>
      </c>
      <c r="F5" s="4">
        <f t="shared" ref="F5:F18" si="1">E5/2</f>
        <v>1532842.5</v>
      </c>
      <c r="G5" s="4">
        <v>1532842.5</v>
      </c>
    </row>
    <row r="6" spans="1:7" ht="22.5" customHeight="1">
      <c r="A6" s="3">
        <v>3</v>
      </c>
      <c r="B6" s="4" t="s">
        <v>6</v>
      </c>
      <c r="C6" s="5">
        <f>61999+600</f>
        <v>62599</v>
      </c>
      <c r="D6" s="4">
        <v>35</v>
      </c>
      <c r="E6" s="4">
        <f t="shared" si="0"/>
        <v>2190965</v>
      </c>
      <c r="F6" s="4">
        <f t="shared" si="1"/>
        <v>1095482.5</v>
      </c>
      <c r="G6" s="4">
        <v>1095482.5</v>
      </c>
    </row>
    <row r="7" spans="1:7" ht="22.5" customHeight="1">
      <c r="A7" s="3">
        <v>4</v>
      </c>
      <c r="B7" s="4" t="s">
        <v>7</v>
      </c>
      <c r="C7" s="5">
        <f>64588+600</f>
        <v>65188</v>
      </c>
      <c r="D7" s="4">
        <v>35</v>
      </c>
      <c r="E7" s="4">
        <f t="shared" si="0"/>
        <v>2281580</v>
      </c>
      <c r="F7" s="4">
        <f t="shared" si="1"/>
        <v>1140790</v>
      </c>
      <c r="G7" s="4">
        <v>1140790</v>
      </c>
    </row>
    <row r="8" spans="1:7" ht="22.5" customHeight="1">
      <c r="A8" s="3">
        <v>5</v>
      </c>
      <c r="B8" s="4" t="s">
        <v>8</v>
      </c>
      <c r="C8" s="5">
        <f>34138+600</f>
        <v>34738</v>
      </c>
      <c r="D8" s="4">
        <v>35</v>
      </c>
      <c r="E8" s="4">
        <f t="shared" si="0"/>
        <v>1215830</v>
      </c>
      <c r="F8" s="4">
        <f t="shared" si="1"/>
        <v>607915</v>
      </c>
      <c r="G8" s="4">
        <v>607915</v>
      </c>
    </row>
    <row r="9" spans="1:7" s="7" customFormat="1" ht="22.5" customHeight="1">
      <c r="A9" s="3">
        <v>6</v>
      </c>
      <c r="B9" s="4" t="s">
        <v>9</v>
      </c>
      <c r="C9" s="6">
        <f>24482+600</f>
        <v>25082</v>
      </c>
      <c r="D9" s="4">
        <v>35</v>
      </c>
      <c r="E9" s="4">
        <f t="shared" si="0"/>
        <v>877870</v>
      </c>
      <c r="F9" s="4">
        <f t="shared" si="1"/>
        <v>438935</v>
      </c>
      <c r="G9" s="4">
        <v>438935</v>
      </c>
    </row>
    <row r="10" spans="1:7" ht="22.5" customHeight="1">
      <c r="A10" s="3">
        <v>7</v>
      </c>
      <c r="B10" s="4" t="s">
        <v>10</v>
      </c>
      <c r="C10" s="5">
        <f>70931+600+130</f>
        <v>71661</v>
      </c>
      <c r="D10" s="4">
        <v>35</v>
      </c>
      <c r="E10" s="4">
        <f t="shared" si="0"/>
        <v>2508135</v>
      </c>
      <c r="F10" s="4">
        <f t="shared" si="1"/>
        <v>1254067.5</v>
      </c>
      <c r="G10" s="4">
        <v>1254067.5</v>
      </c>
    </row>
    <row r="11" spans="1:7" ht="22.5" customHeight="1">
      <c r="A11" s="3">
        <v>8</v>
      </c>
      <c r="B11" s="4" t="s">
        <v>11</v>
      </c>
      <c r="C11" s="5">
        <f>82128+600+140</f>
        <v>82868</v>
      </c>
      <c r="D11" s="4">
        <v>35</v>
      </c>
      <c r="E11" s="4">
        <f t="shared" si="0"/>
        <v>2900380</v>
      </c>
      <c r="F11" s="4">
        <f t="shared" si="1"/>
        <v>1450190</v>
      </c>
      <c r="G11" s="4">
        <v>1450190</v>
      </c>
    </row>
    <row r="12" spans="1:7" ht="22.5" customHeight="1">
      <c r="A12" s="3">
        <v>9</v>
      </c>
      <c r="B12" s="4" t="s">
        <v>12</v>
      </c>
      <c r="C12" s="5">
        <f>16938+600</f>
        <v>17538</v>
      </c>
      <c r="D12" s="4">
        <v>35</v>
      </c>
      <c r="E12" s="4">
        <f t="shared" si="0"/>
        <v>613830</v>
      </c>
      <c r="F12" s="4">
        <f t="shared" si="1"/>
        <v>306915</v>
      </c>
      <c r="G12" s="4">
        <v>306915</v>
      </c>
    </row>
    <row r="13" spans="1:7" ht="22.5" customHeight="1">
      <c r="A13" s="3">
        <v>10</v>
      </c>
      <c r="B13" s="4" t="s">
        <v>13</v>
      </c>
      <c r="C13" s="5">
        <f>21047+600</f>
        <v>21647</v>
      </c>
      <c r="D13" s="4">
        <v>35</v>
      </c>
      <c r="E13" s="4">
        <f t="shared" si="0"/>
        <v>757645</v>
      </c>
      <c r="F13" s="4">
        <f t="shared" si="1"/>
        <v>378822.5</v>
      </c>
      <c r="G13" s="4">
        <v>378822.5</v>
      </c>
    </row>
    <row r="14" spans="1:7" ht="22.5" customHeight="1">
      <c r="A14" s="3">
        <v>11</v>
      </c>
      <c r="B14" s="4" t="s">
        <v>14</v>
      </c>
      <c r="C14" s="5">
        <f>23269+600</f>
        <v>23869</v>
      </c>
      <c r="D14" s="4">
        <v>35</v>
      </c>
      <c r="E14" s="4">
        <f t="shared" si="0"/>
        <v>835415</v>
      </c>
      <c r="F14" s="4">
        <f t="shared" si="1"/>
        <v>417707.5</v>
      </c>
      <c r="G14" s="4">
        <v>417707.5</v>
      </c>
    </row>
    <row r="15" spans="1:7" ht="22.5" customHeight="1">
      <c r="A15" s="3">
        <v>12</v>
      </c>
      <c r="B15" s="4" t="s">
        <v>15</v>
      </c>
      <c r="C15" s="5">
        <f>40472+600</f>
        <v>41072</v>
      </c>
      <c r="D15" s="4">
        <v>35</v>
      </c>
      <c r="E15" s="4">
        <f t="shared" si="0"/>
        <v>1437520</v>
      </c>
      <c r="F15" s="4">
        <f t="shared" si="1"/>
        <v>718760</v>
      </c>
      <c r="G15" s="4">
        <v>718760</v>
      </c>
    </row>
    <row r="16" spans="1:7" ht="22.5" customHeight="1">
      <c r="A16" s="3">
        <v>13</v>
      </c>
      <c r="B16" s="4" t="s">
        <v>16</v>
      </c>
      <c r="C16" s="5">
        <f>36717+600</f>
        <v>37317</v>
      </c>
      <c r="D16" s="4">
        <v>35</v>
      </c>
      <c r="E16" s="4">
        <f t="shared" si="0"/>
        <v>1306095</v>
      </c>
      <c r="F16" s="4">
        <f t="shared" si="1"/>
        <v>653047.5</v>
      </c>
      <c r="G16" s="4">
        <v>653047.5</v>
      </c>
    </row>
    <row r="17" spans="1:7" ht="22.5" customHeight="1">
      <c r="A17" s="3">
        <v>14</v>
      </c>
      <c r="B17" s="4" t="s">
        <v>17</v>
      </c>
      <c r="C17" s="5">
        <f>61233+600</f>
        <v>61833</v>
      </c>
      <c r="D17" s="4">
        <v>35</v>
      </c>
      <c r="E17" s="4">
        <f t="shared" si="0"/>
        <v>2164155</v>
      </c>
      <c r="F17" s="4">
        <f t="shared" si="1"/>
        <v>1082077.5</v>
      </c>
      <c r="G17" s="4">
        <v>1082077.5</v>
      </c>
    </row>
    <row r="18" spans="1:7" ht="22.5" customHeight="1">
      <c r="A18" s="3">
        <v>15</v>
      </c>
      <c r="B18" s="4" t="s">
        <v>18</v>
      </c>
      <c r="C18" s="5">
        <f>31064+600</f>
        <v>31664</v>
      </c>
      <c r="D18" s="4">
        <v>35</v>
      </c>
      <c r="E18" s="4">
        <f t="shared" si="0"/>
        <v>1108240</v>
      </c>
      <c r="F18" s="4">
        <f t="shared" si="1"/>
        <v>554120</v>
      </c>
      <c r="G18" s="4">
        <v>554120</v>
      </c>
    </row>
    <row r="19" spans="1:7" ht="21" customHeight="1">
      <c r="A19" s="3"/>
      <c r="B19" s="4" t="s">
        <v>19</v>
      </c>
      <c r="C19" s="4">
        <f>SUM(C4:C18)</f>
        <v>771775</v>
      </c>
      <c r="D19" s="4">
        <v>35</v>
      </c>
      <c r="E19" s="4">
        <f>SUM(E4:E18)</f>
        <v>27012125</v>
      </c>
      <c r="F19" s="4">
        <f>SUM(F4:F18)</f>
        <v>13506062.5</v>
      </c>
      <c r="G19" s="4">
        <f>SUM(G4:G18)</f>
        <v>13506062.5</v>
      </c>
    </row>
  </sheetData>
  <mergeCells count="1">
    <mergeCell ref="A2:G2"/>
  </mergeCells>
  <phoneticPr fontId="1" type="noConversion"/>
  <pageMargins left="0.17" right="0.19" top="0.75" bottom="4.34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2021-04-19T03:59:25Z</dcterms:modified>
</cp:coreProperties>
</file>