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506）农村道路客运" sheetId="1" r:id="rId1"/>
  </sheets>
  <definedNames>
    <definedName name="_xlnm.Print_Area" localSheetId="0">'（506）农村道路客运'!$A$1:$N$34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<sst xmlns="http://schemas.openxmlformats.org/spreadsheetml/2006/main" count="182" uniqueCount="78">
  <si>
    <t>遂溪县湛汽五零六汽车运输有限公司2025年度农村道路客运补贴资金分配表</t>
  </si>
  <si>
    <t>企业名称（盖章）：遂溪县湛汽五零六汽车运输有限公司                                                  制表时间：2026年4月28日</t>
  </si>
  <si>
    <t>序号</t>
  </si>
  <si>
    <t>车牌号</t>
  </si>
  <si>
    <t>燃料类型</t>
  </si>
  <si>
    <t>是否镇通村</t>
  </si>
  <si>
    <t>营运时间</t>
  </si>
  <si>
    <t>安全系数</t>
  </si>
  <si>
    <t>实际运营里程（公里）</t>
  </si>
  <si>
    <t>座位数</t>
  </si>
  <si>
    <t>车型系数</t>
  </si>
  <si>
    <t>计算值（安全系数*车型系数*实际运营里程）</t>
  </si>
  <si>
    <t>补贴标准</t>
  </si>
  <si>
    <t>补贴金额
（元）</t>
  </si>
  <si>
    <t>备注</t>
  </si>
  <si>
    <t>投入时间</t>
  </si>
  <si>
    <t>退出时间</t>
  </si>
  <si>
    <t>粤GD6106</t>
  </si>
  <si>
    <t>柴油</t>
  </si>
  <si>
    <t>否</t>
  </si>
  <si>
    <t>2025.1.1</t>
  </si>
  <si>
    <t>2025.12.31</t>
  </si>
  <si>
    <t>78748.00</t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</si>
  <si>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GE9857</t>
    </r>
  </si>
  <si>
    <t>82672.15</t>
  </si>
  <si>
    <t>粤GR7252</t>
  </si>
  <si>
    <t>70527.95</t>
  </si>
  <si>
    <t>粤GR7253</t>
  </si>
  <si>
    <t>81865.00</t>
  </si>
  <si>
    <t>粤GR7282</t>
  </si>
  <si>
    <t>100705.92</t>
  </si>
  <si>
    <t>粤GR7292</t>
  </si>
  <si>
    <t>108957.81</t>
  </si>
  <si>
    <t>粤GR7293</t>
  </si>
  <si>
    <t>91959.92</t>
  </si>
  <si>
    <t>粤GR7295</t>
  </si>
  <si>
    <t>29314.61</t>
  </si>
  <si>
    <t>粤GR7298</t>
  </si>
  <si>
    <t>99885.43</t>
  </si>
  <si>
    <t>粤GR7303</t>
  </si>
  <si>
    <t>66141.05</t>
  </si>
  <si>
    <t>粤GR7306</t>
  </si>
  <si>
    <t>68236.22</t>
  </si>
  <si>
    <t>粤GR7333</t>
  </si>
  <si>
    <t>34422.35</t>
  </si>
  <si>
    <t>粤GR8050</t>
  </si>
  <si>
    <t>51261.70</t>
  </si>
  <si>
    <t>粤GR8091</t>
  </si>
  <si>
    <t>26381.45</t>
  </si>
  <si>
    <t>粤GR8095</t>
  </si>
  <si>
    <t>110153.21</t>
  </si>
  <si>
    <t>粤GR8097</t>
  </si>
  <si>
    <t>91185.50</t>
  </si>
  <si>
    <t>粤GR8101</t>
  </si>
  <si>
    <t>104096.91</t>
  </si>
  <si>
    <t>粤GR8106</t>
  </si>
  <si>
    <t>80977.10</t>
  </si>
  <si>
    <t>粤GR8626</t>
  </si>
  <si>
    <t>108102.70</t>
  </si>
  <si>
    <t>粤GR8636</t>
  </si>
  <si>
    <t>104755.41</t>
  </si>
  <si>
    <t>粤GR8639</t>
  </si>
  <si>
    <t>108349.46</t>
  </si>
  <si>
    <t>粤GR8810</t>
  </si>
  <si>
    <t>64045.11</t>
  </si>
  <si>
    <t>粤GR8852</t>
  </si>
  <si>
    <t>40054.91</t>
  </si>
  <si>
    <t>粤GR8855</t>
  </si>
  <si>
    <t>48850.90</t>
  </si>
  <si>
    <t>粤GR8858</t>
  </si>
  <si>
    <t>84523.01</t>
  </si>
  <si>
    <t>粤GR8860</t>
  </si>
  <si>
    <t>32781.06</t>
  </si>
  <si>
    <t>粤GR9016</t>
  </si>
  <si>
    <t>78390.40</t>
  </si>
  <si>
    <t>本页小计</t>
  </si>
  <si>
    <t>总合计</t>
  </si>
  <si>
    <t>说明：1.根据申报年度内亡人事故情况设置车辆安全系数指标，即：未发生责任死亡事故车辆的安全系数为1；发生1至2人的责任死亡事故车辆的安全系数为0.5；发生3人及以上的责任死亡事故车辆的安全系数为0。                                                                                                                     2.农村道路客运（含镇通村）运营补助按安全系数、车型系数和实际营运里程计算分配，即按各农客车辆计算值总数（∑安全系数*车型系数*实际运营里程）所占全市比例进行分配。农村道路客运车型系数：9座以下系数为1，10至19座系数为1.3，20至29座系数为1.5，30座以上系数为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</si>
</sst>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workbookViewId="0">
      <selection activeCell="H3" sqref="H3:H4"/>
    </sheetView>
  </sheetViews>
  <sheetFormatPr defaultColWidth="9" defaultRowHeight="14.25"/>
  <cols>
    <col min="1" max="1" width="5.125" customWidth="1"/>
    <col min="3" max="4" width="5.625" customWidth="1"/>
    <col min="5" max="6" width="7.375" customWidth="1"/>
    <col min="7" max="7" width="6.25" customWidth="1"/>
    <col min="8" max="8" width="9.75" customWidth="1"/>
    <col min="9" max="10" width="6.25" customWidth="1"/>
    <col min="11" max="11" width="15.875" customWidth="1"/>
    <col min="12" max="12" width="12.625"/>
    <col min="13" max="13" width="11.75" customWidth="1"/>
    <col min="14" max="14" width="13.125" customWidth="1"/>
    <col min="16" max="16" width="18.875" hidden="1" customWidth="1"/>
    <col min="17" max="17" width="14" hidden="1" customWidth="1"/>
    <col min="18" max="18" width="12.875" hidden="1" customWidth="1"/>
  </cols>
  <sheetData>
    <row r="1" ht="51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3">
        <v>14157276.1</v>
      </c>
      <c r="Q2">
        <v>2787122</v>
      </c>
    </row>
    <row r="3" ht="26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4" t="s">
        <v>13</v>
      </c>
      <c r="N3" s="6" t="s">
        <v>14</v>
      </c>
      <c r="Q3">
        <f>Q2/P2</f>
        <v>0.196868520491735</v>
      </c>
      <c r="R3">
        <f>ROUND(Q3,2)</f>
        <v>0.2</v>
      </c>
    </row>
    <row r="4" ht="26" customHeight="1" spans="1:18">
      <c r="A4" s="7"/>
      <c r="B4" s="7"/>
      <c r="C4" s="7"/>
      <c r="D4" s="7"/>
      <c r="E4" s="7" t="s">
        <v>15</v>
      </c>
      <c r="F4" s="7" t="s">
        <v>16</v>
      </c>
      <c r="G4" s="7"/>
      <c r="H4" s="7"/>
      <c r="I4" s="7"/>
      <c r="J4" s="7"/>
      <c r="K4" s="7"/>
      <c r="L4" s="8"/>
      <c r="M4" s="8"/>
      <c r="N4" s="9"/>
    </row>
    <row r="5" ht="24" spans="1:18">
      <c r="A5" s="7">
        <v>1</v>
      </c>
      <c r="B5" s="10" t="s">
        <v>17</v>
      </c>
      <c r="C5" s="11" t="s">
        <v>18</v>
      </c>
      <c r="D5" s="7" t="s">
        <v>19</v>
      </c>
      <c r="E5" s="7" t="s">
        <v>20</v>
      </c>
      <c r="F5" s="7" t="s">
        <v>21</v>
      </c>
      <c r="G5" s="7">
        <v>1</v>
      </c>
      <c r="H5" s="10" t="s">
        <v>22</v>
      </c>
      <c r="I5" s="7">
        <v>34</v>
      </c>
      <c r="J5" s="7">
        <v>2</v>
      </c>
      <c r="K5" s="7">
        <f t="shared" ref="K5:K31" si="0">G5*J5*H5</f>
        <v>157496</v>
      </c>
      <c r="L5" s="12">
        <v>0.196868</v>
      </c>
      <c r="M5" s="12">
        <f>ROUND(K5*L5,2)</f>
        <v>31005.92</v>
      </c>
      <c r="N5" s="13"/>
    </row>
    <row r="6" ht="24" spans="1:18">
      <c r="A6" s="7">
        <v>2</v>
      </c>
      <c r="B6" s="11" t="s">
        <v>23</v>
      </c>
      <c r="C6" s="11" t="s">
        <v>18</v>
      </c>
      <c r="D6" s="7" t="s">
        <v>19</v>
      </c>
      <c r="E6" s="7" t="s">
        <v>20</v>
      </c>
      <c r="F6" s="7" t="s">
        <v>21</v>
      </c>
      <c r="G6" s="7">
        <v>1</v>
      </c>
      <c r="H6" s="10" t="s">
        <v>24</v>
      </c>
      <c r="I6" s="14">
        <v>34</v>
      </c>
      <c r="J6" s="7">
        <v>2</v>
      </c>
      <c r="K6" s="7">
        <f t="shared" si="0"/>
        <v>165344.3</v>
      </c>
      <c r="L6" s="12">
        <v>0.196868</v>
      </c>
      <c r="M6" s="12">
        <f>ROUND(K6*L6,2)</f>
        <v>32551</v>
      </c>
      <c r="N6" s="13"/>
    </row>
    <row r="7" ht="24" spans="1:18">
      <c r="A7" s="7">
        <v>3</v>
      </c>
      <c r="B7" s="10" t="s">
        <v>25</v>
      </c>
      <c r="C7" s="11" t="s">
        <v>18</v>
      </c>
      <c r="D7" s="7" t="s">
        <v>19</v>
      </c>
      <c r="E7" s="7" t="s">
        <v>20</v>
      </c>
      <c r="F7" s="7" t="s">
        <v>21</v>
      </c>
      <c r="G7" s="7">
        <v>1</v>
      </c>
      <c r="H7" s="10" t="s">
        <v>26</v>
      </c>
      <c r="I7" s="7">
        <v>33</v>
      </c>
      <c r="J7" s="7">
        <v>2</v>
      </c>
      <c r="K7" s="7">
        <f t="shared" si="0"/>
        <v>141055.9</v>
      </c>
      <c r="L7" s="12">
        <v>0.196868</v>
      </c>
      <c r="M7" s="12">
        <f>ROUND(K7*L7,2)</f>
        <v>27769.39</v>
      </c>
      <c r="N7" s="13"/>
    </row>
    <row r="8" ht="24" spans="1:18">
      <c r="A8" s="7">
        <v>4</v>
      </c>
      <c r="B8" s="10" t="s">
        <v>27</v>
      </c>
      <c r="C8" s="11" t="s">
        <v>18</v>
      </c>
      <c r="D8" s="7" t="s">
        <v>19</v>
      </c>
      <c r="E8" s="7" t="s">
        <v>20</v>
      </c>
      <c r="F8" s="7" t="s">
        <v>21</v>
      </c>
      <c r="G8" s="7">
        <v>1</v>
      </c>
      <c r="H8" s="10" t="s">
        <v>28</v>
      </c>
      <c r="I8" s="7">
        <v>33</v>
      </c>
      <c r="J8" s="7">
        <v>2</v>
      </c>
      <c r="K8" s="7">
        <f t="shared" si="0"/>
        <v>163730</v>
      </c>
      <c r="L8" s="12">
        <v>0.196868</v>
      </c>
      <c r="M8" s="12">
        <f t="shared" ref="M8:M31" si="1">ROUND(K8*L8,2)</f>
        <v>32233.2</v>
      </c>
      <c r="N8" s="13"/>
    </row>
    <row r="9" ht="24" spans="1:18">
      <c r="A9" s="7">
        <v>5</v>
      </c>
      <c r="B9" s="10" t="s">
        <v>29</v>
      </c>
      <c r="C9" s="11" t="s">
        <v>18</v>
      </c>
      <c r="D9" s="7" t="s">
        <v>19</v>
      </c>
      <c r="E9" s="7" t="s">
        <v>20</v>
      </c>
      <c r="F9" s="7" t="s">
        <v>21</v>
      </c>
      <c r="G9" s="7">
        <v>1</v>
      </c>
      <c r="H9" s="10" t="s">
        <v>30</v>
      </c>
      <c r="I9" s="7">
        <v>33</v>
      </c>
      <c r="J9" s="7">
        <v>2</v>
      </c>
      <c r="K9" s="7">
        <f t="shared" si="0"/>
        <v>201411.84</v>
      </c>
      <c r="L9" s="12">
        <v>0.196868</v>
      </c>
      <c r="M9" s="12">
        <f t="shared" si="1"/>
        <v>39651.55</v>
      </c>
      <c r="N9" s="13"/>
    </row>
    <row r="10" ht="24" spans="1:18">
      <c r="A10" s="7">
        <v>6</v>
      </c>
      <c r="B10" s="10" t="s">
        <v>31</v>
      </c>
      <c r="C10" s="11" t="s">
        <v>18</v>
      </c>
      <c r="D10" s="7" t="s">
        <v>19</v>
      </c>
      <c r="E10" s="7" t="s">
        <v>20</v>
      </c>
      <c r="F10" s="7" t="s">
        <v>21</v>
      </c>
      <c r="G10" s="7">
        <v>1</v>
      </c>
      <c r="H10" s="10" t="s">
        <v>32</v>
      </c>
      <c r="I10" s="7">
        <v>33</v>
      </c>
      <c r="J10" s="7">
        <v>2</v>
      </c>
      <c r="K10" s="7">
        <f t="shared" si="0"/>
        <v>217915.62</v>
      </c>
      <c r="L10" s="12">
        <v>0.196868</v>
      </c>
      <c r="M10" s="12">
        <f t="shared" si="1"/>
        <v>42900.61</v>
      </c>
      <c r="N10" s="13"/>
    </row>
    <row r="11" ht="24" spans="1:18">
      <c r="A11" s="7">
        <v>7</v>
      </c>
      <c r="B11" s="10" t="s">
        <v>33</v>
      </c>
      <c r="C11" s="11" t="s">
        <v>18</v>
      </c>
      <c r="D11" s="7" t="s">
        <v>19</v>
      </c>
      <c r="E11" s="7" t="s">
        <v>20</v>
      </c>
      <c r="F11" s="7" t="s">
        <v>21</v>
      </c>
      <c r="G11" s="7">
        <v>1</v>
      </c>
      <c r="H11" s="10" t="s">
        <v>34</v>
      </c>
      <c r="I11" s="7">
        <v>33</v>
      </c>
      <c r="J11" s="7">
        <v>2</v>
      </c>
      <c r="K11" s="7">
        <f t="shared" si="0"/>
        <v>183919.84</v>
      </c>
      <c r="L11" s="12">
        <v>0.196868</v>
      </c>
      <c r="M11" s="12">
        <f t="shared" si="1"/>
        <v>36207.93</v>
      </c>
      <c r="N11" s="13"/>
    </row>
    <row r="12" ht="24" spans="1:18">
      <c r="A12" s="7">
        <v>8</v>
      </c>
      <c r="B12" s="10" t="s">
        <v>35</v>
      </c>
      <c r="C12" s="11" t="s">
        <v>18</v>
      </c>
      <c r="D12" s="7" t="s">
        <v>19</v>
      </c>
      <c r="E12" s="7" t="s">
        <v>20</v>
      </c>
      <c r="F12" s="7" t="s">
        <v>21</v>
      </c>
      <c r="G12" s="7">
        <v>1</v>
      </c>
      <c r="H12" s="10" t="s">
        <v>36</v>
      </c>
      <c r="I12" s="7">
        <v>33</v>
      </c>
      <c r="J12" s="7">
        <v>2</v>
      </c>
      <c r="K12" s="7">
        <f t="shared" si="0"/>
        <v>58629.22</v>
      </c>
      <c r="L12" s="12">
        <v>0.196868</v>
      </c>
      <c r="M12" s="12">
        <f t="shared" si="1"/>
        <v>11542.22</v>
      </c>
      <c r="N12" s="13"/>
    </row>
    <row r="13" ht="24" spans="1:18">
      <c r="A13" s="7">
        <v>9</v>
      </c>
      <c r="B13" s="10" t="s">
        <v>37</v>
      </c>
      <c r="C13" s="11" t="s">
        <v>18</v>
      </c>
      <c r="D13" s="7" t="s">
        <v>19</v>
      </c>
      <c r="E13" s="7" t="s">
        <v>20</v>
      </c>
      <c r="F13" s="7" t="s">
        <v>21</v>
      </c>
      <c r="G13" s="7">
        <v>1</v>
      </c>
      <c r="H13" s="10" t="s">
        <v>38</v>
      </c>
      <c r="I13" s="7">
        <v>33</v>
      </c>
      <c r="J13" s="7">
        <v>2</v>
      </c>
      <c r="K13" s="7">
        <f t="shared" si="0"/>
        <v>199770.86</v>
      </c>
      <c r="L13" s="12">
        <v>0.196868</v>
      </c>
      <c r="M13" s="12">
        <f t="shared" si="1"/>
        <v>39328.49</v>
      </c>
      <c r="N13" s="13"/>
    </row>
    <row r="14" ht="24" spans="1:18">
      <c r="A14" s="7">
        <v>10</v>
      </c>
      <c r="B14" s="10" t="s">
        <v>39</v>
      </c>
      <c r="C14" s="11" t="s">
        <v>18</v>
      </c>
      <c r="D14" s="7" t="s">
        <v>19</v>
      </c>
      <c r="E14" s="7" t="s">
        <v>20</v>
      </c>
      <c r="F14" s="7" t="s">
        <v>21</v>
      </c>
      <c r="G14" s="7">
        <v>1</v>
      </c>
      <c r="H14" s="10" t="s">
        <v>40</v>
      </c>
      <c r="I14" s="7">
        <v>33</v>
      </c>
      <c r="J14" s="7">
        <v>2</v>
      </c>
      <c r="K14" s="7">
        <f t="shared" si="0"/>
        <v>132282.1</v>
      </c>
      <c r="L14" s="12">
        <v>0.196868</v>
      </c>
      <c r="M14" s="12">
        <f t="shared" si="1"/>
        <v>26042.11</v>
      </c>
      <c r="N14" s="13"/>
    </row>
    <row r="15" ht="24" spans="1:18">
      <c r="A15" s="7">
        <v>11</v>
      </c>
      <c r="B15" s="10" t="s">
        <v>41</v>
      </c>
      <c r="C15" s="11" t="s">
        <v>18</v>
      </c>
      <c r="D15" s="7" t="s">
        <v>19</v>
      </c>
      <c r="E15" s="7" t="s">
        <v>20</v>
      </c>
      <c r="F15" s="7" t="s">
        <v>21</v>
      </c>
      <c r="G15" s="7">
        <v>1</v>
      </c>
      <c r="H15" s="10" t="s">
        <v>42</v>
      </c>
      <c r="I15" s="7">
        <v>33</v>
      </c>
      <c r="J15" s="7">
        <v>2</v>
      </c>
      <c r="K15" s="7">
        <f t="shared" si="0"/>
        <v>136472.44</v>
      </c>
      <c r="L15" s="12">
        <v>0.196868</v>
      </c>
      <c r="M15" s="12">
        <f t="shared" si="1"/>
        <v>26867.06</v>
      </c>
      <c r="N15" s="13"/>
    </row>
    <row r="16" ht="24" spans="1:18">
      <c r="A16" s="7">
        <v>12</v>
      </c>
      <c r="B16" s="10" t="s">
        <v>43</v>
      </c>
      <c r="C16" s="11" t="s">
        <v>18</v>
      </c>
      <c r="D16" s="7" t="s">
        <v>19</v>
      </c>
      <c r="E16" s="7" t="s">
        <v>20</v>
      </c>
      <c r="F16" s="7" t="s">
        <v>21</v>
      </c>
      <c r="G16" s="7">
        <v>1</v>
      </c>
      <c r="H16" s="10" t="s">
        <v>44</v>
      </c>
      <c r="I16" s="7">
        <v>33</v>
      </c>
      <c r="J16" s="7">
        <v>2</v>
      </c>
      <c r="K16" s="7">
        <f t="shared" si="0"/>
        <v>68844.7</v>
      </c>
      <c r="L16" s="12">
        <v>0.196868</v>
      </c>
      <c r="M16" s="12">
        <f t="shared" si="1"/>
        <v>13553.32</v>
      </c>
      <c r="N16" s="13"/>
    </row>
    <row r="17" ht="24" spans="1:17">
      <c r="A17" s="7">
        <v>13</v>
      </c>
      <c r="B17" s="10" t="s">
        <v>45</v>
      </c>
      <c r="C17" s="11" t="s">
        <v>18</v>
      </c>
      <c r="D17" s="7" t="s">
        <v>19</v>
      </c>
      <c r="E17" s="7" t="s">
        <v>20</v>
      </c>
      <c r="F17" s="7" t="s">
        <v>21</v>
      </c>
      <c r="G17" s="7">
        <v>1</v>
      </c>
      <c r="H17" s="10" t="s">
        <v>46</v>
      </c>
      <c r="I17" s="7">
        <v>35</v>
      </c>
      <c r="J17" s="7">
        <v>2</v>
      </c>
      <c r="K17" s="7">
        <f t="shared" si="0"/>
        <v>102523.4</v>
      </c>
      <c r="L17" s="12">
        <v>0.196868</v>
      </c>
      <c r="M17" s="12">
        <f t="shared" si="1"/>
        <v>20183.58</v>
      </c>
      <c r="N17" s="13"/>
    </row>
    <row r="18" ht="24" spans="1:17">
      <c r="A18" s="7">
        <v>14</v>
      </c>
      <c r="B18" s="10" t="s">
        <v>47</v>
      </c>
      <c r="C18" s="11" t="s">
        <v>18</v>
      </c>
      <c r="D18" s="7" t="s">
        <v>19</v>
      </c>
      <c r="E18" s="7" t="s">
        <v>20</v>
      </c>
      <c r="F18" s="7" t="s">
        <v>21</v>
      </c>
      <c r="G18" s="7">
        <v>1</v>
      </c>
      <c r="H18" s="10" t="s">
        <v>48</v>
      </c>
      <c r="I18" s="7">
        <v>45</v>
      </c>
      <c r="J18" s="7">
        <v>2</v>
      </c>
      <c r="K18" s="7">
        <f t="shared" si="0"/>
        <v>52762.9</v>
      </c>
      <c r="L18" s="12">
        <v>0.196868</v>
      </c>
      <c r="M18" s="12">
        <f t="shared" si="1"/>
        <v>10387.33</v>
      </c>
      <c r="N18" s="13"/>
    </row>
    <row r="19" ht="24" spans="1:17">
      <c r="A19" s="7">
        <v>15</v>
      </c>
      <c r="B19" s="10" t="s">
        <v>49</v>
      </c>
      <c r="C19" s="11" t="s">
        <v>18</v>
      </c>
      <c r="D19" s="7" t="s">
        <v>19</v>
      </c>
      <c r="E19" s="7" t="s">
        <v>20</v>
      </c>
      <c r="F19" s="7" t="s">
        <v>21</v>
      </c>
      <c r="G19" s="7">
        <v>1</v>
      </c>
      <c r="H19" s="10" t="s">
        <v>50</v>
      </c>
      <c r="I19" s="7">
        <v>35</v>
      </c>
      <c r="J19" s="7">
        <v>2</v>
      </c>
      <c r="K19" s="7">
        <f t="shared" si="0"/>
        <v>220306.42</v>
      </c>
      <c r="L19" s="12">
        <v>0.196868</v>
      </c>
      <c r="M19" s="12">
        <f t="shared" si="1"/>
        <v>43371.28</v>
      </c>
      <c r="N19" s="13"/>
    </row>
    <row r="20" ht="24" spans="1:17">
      <c r="A20" s="7">
        <v>16</v>
      </c>
      <c r="B20" s="10" t="s">
        <v>51</v>
      </c>
      <c r="C20" s="11" t="s">
        <v>18</v>
      </c>
      <c r="D20" s="7" t="s">
        <v>19</v>
      </c>
      <c r="E20" s="7" t="s">
        <v>20</v>
      </c>
      <c r="F20" s="7" t="s">
        <v>21</v>
      </c>
      <c r="G20" s="7">
        <v>1</v>
      </c>
      <c r="H20" s="10" t="s">
        <v>52</v>
      </c>
      <c r="I20" s="7">
        <v>35</v>
      </c>
      <c r="J20" s="7">
        <v>2</v>
      </c>
      <c r="K20" s="7">
        <f t="shared" si="0"/>
        <v>182371</v>
      </c>
      <c r="L20" s="12">
        <v>0.196868</v>
      </c>
      <c r="M20" s="12">
        <f t="shared" si="1"/>
        <v>35903.01</v>
      </c>
      <c r="N20" s="13"/>
    </row>
    <row r="21" ht="24" spans="1:17">
      <c r="A21" s="7">
        <v>17</v>
      </c>
      <c r="B21" s="10" t="s">
        <v>53</v>
      </c>
      <c r="C21" s="11" t="s">
        <v>18</v>
      </c>
      <c r="D21" s="7" t="s">
        <v>19</v>
      </c>
      <c r="E21" s="7" t="s">
        <v>20</v>
      </c>
      <c r="F21" s="7" t="s">
        <v>21</v>
      </c>
      <c r="G21" s="7">
        <v>1</v>
      </c>
      <c r="H21" s="10" t="s">
        <v>54</v>
      </c>
      <c r="I21" s="7">
        <v>35</v>
      </c>
      <c r="J21" s="7">
        <v>2</v>
      </c>
      <c r="K21" s="7">
        <f t="shared" si="0"/>
        <v>208193.82</v>
      </c>
      <c r="L21" s="12">
        <v>0.196868</v>
      </c>
      <c r="M21" s="12">
        <f t="shared" si="1"/>
        <v>40986.7</v>
      </c>
      <c r="N21" s="13"/>
    </row>
    <row r="22" ht="24" spans="1:17">
      <c r="A22" s="7">
        <v>18</v>
      </c>
      <c r="B22" s="10" t="s">
        <v>55</v>
      </c>
      <c r="C22" s="11" t="s">
        <v>18</v>
      </c>
      <c r="D22" s="7" t="s">
        <v>19</v>
      </c>
      <c r="E22" s="7" t="s">
        <v>20</v>
      </c>
      <c r="F22" s="7" t="s">
        <v>21</v>
      </c>
      <c r="G22" s="7">
        <v>1</v>
      </c>
      <c r="H22" s="10" t="s">
        <v>56</v>
      </c>
      <c r="I22" s="7">
        <v>35</v>
      </c>
      <c r="J22" s="7">
        <v>2</v>
      </c>
      <c r="K22" s="7">
        <f t="shared" si="0"/>
        <v>161954.2</v>
      </c>
      <c r="L22" s="12">
        <v>0.196868</v>
      </c>
      <c r="M22" s="12">
        <f t="shared" si="1"/>
        <v>31883.6</v>
      </c>
      <c r="N22" s="13"/>
    </row>
    <row r="23" ht="24" spans="1:17">
      <c r="A23" s="7">
        <v>19</v>
      </c>
      <c r="B23" s="10" t="s">
        <v>57</v>
      </c>
      <c r="C23" s="11" t="s">
        <v>18</v>
      </c>
      <c r="D23" s="7" t="s">
        <v>19</v>
      </c>
      <c r="E23" s="7" t="s">
        <v>20</v>
      </c>
      <c r="F23" s="7" t="s">
        <v>21</v>
      </c>
      <c r="G23" s="7">
        <v>1</v>
      </c>
      <c r="H23" s="10" t="s">
        <v>58</v>
      </c>
      <c r="I23" s="7">
        <v>35</v>
      </c>
      <c r="J23" s="7">
        <v>2</v>
      </c>
      <c r="K23" s="7">
        <f t="shared" si="0"/>
        <v>216205.4</v>
      </c>
      <c r="L23" s="12">
        <v>0.196868</v>
      </c>
      <c r="M23" s="12">
        <f t="shared" si="1"/>
        <v>42563.92</v>
      </c>
      <c r="N23" s="13"/>
    </row>
    <row r="24" ht="24" spans="1:17">
      <c r="A24" s="7">
        <v>20</v>
      </c>
      <c r="B24" s="10" t="s">
        <v>59</v>
      </c>
      <c r="C24" s="11" t="s">
        <v>18</v>
      </c>
      <c r="D24" s="7" t="s">
        <v>19</v>
      </c>
      <c r="E24" s="7" t="s">
        <v>20</v>
      </c>
      <c r="F24" s="7" t="s">
        <v>21</v>
      </c>
      <c r="G24" s="7">
        <v>1</v>
      </c>
      <c r="H24" s="10" t="s">
        <v>60</v>
      </c>
      <c r="I24" s="7">
        <v>35</v>
      </c>
      <c r="J24" s="7">
        <v>2</v>
      </c>
      <c r="K24" s="7">
        <f t="shared" si="0"/>
        <v>209510.82</v>
      </c>
      <c r="L24" s="12">
        <v>0.196868</v>
      </c>
      <c r="M24" s="12">
        <f t="shared" si="1"/>
        <v>41245.98</v>
      </c>
      <c r="N24" s="13"/>
    </row>
    <row r="25" ht="24" spans="1:17">
      <c r="A25" s="7">
        <v>21</v>
      </c>
      <c r="B25" s="10" t="s">
        <v>61</v>
      </c>
      <c r="C25" s="11" t="s">
        <v>18</v>
      </c>
      <c r="D25" s="7" t="s">
        <v>19</v>
      </c>
      <c r="E25" s="7" t="s">
        <v>20</v>
      </c>
      <c r="F25" s="7" t="s">
        <v>21</v>
      </c>
      <c r="G25" s="7">
        <v>1</v>
      </c>
      <c r="H25" s="10" t="s">
        <v>62</v>
      </c>
      <c r="I25" s="7">
        <v>35</v>
      </c>
      <c r="J25" s="7">
        <v>2</v>
      </c>
      <c r="K25" s="7">
        <f t="shared" si="0"/>
        <v>216698.92</v>
      </c>
      <c r="L25" s="12">
        <v>0.196868</v>
      </c>
      <c r="M25" s="12">
        <f t="shared" si="1"/>
        <v>42661.08</v>
      </c>
      <c r="N25" s="13"/>
    </row>
    <row r="26" ht="24" spans="1:17">
      <c r="A26" s="7">
        <v>22</v>
      </c>
      <c r="B26" s="10" t="s">
        <v>63</v>
      </c>
      <c r="C26" s="11" t="s">
        <v>18</v>
      </c>
      <c r="D26" s="7" t="s">
        <v>19</v>
      </c>
      <c r="E26" s="7" t="s">
        <v>20</v>
      </c>
      <c r="F26" s="7" t="s">
        <v>21</v>
      </c>
      <c r="G26" s="7">
        <v>1</v>
      </c>
      <c r="H26" s="10" t="s">
        <v>64</v>
      </c>
      <c r="I26" s="7">
        <v>33</v>
      </c>
      <c r="J26" s="7">
        <v>2</v>
      </c>
      <c r="K26" s="7">
        <f t="shared" si="0"/>
        <v>128090.22</v>
      </c>
      <c r="L26" s="12">
        <v>0.196868</v>
      </c>
      <c r="M26" s="12">
        <f t="shared" si="1"/>
        <v>25216.87</v>
      </c>
      <c r="N26" s="13"/>
    </row>
    <row r="27" ht="24" spans="1:17">
      <c r="A27" s="7">
        <v>23</v>
      </c>
      <c r="B27" s="10" t="s">
        <v>65</v>
      </c>
      <c r="C27" s="11" t="s">
        <v>18</v>
      </c>
      <c r="D27" s="7" t="s">
        <v>19</v>
      </c>
      <c r="E27" s="7" t="s">
        <v>20</v>
      </c>
      <c r="F27" s="7" t="s">
        <v>21</v>
      </c>
      <c r="G27" s="7">
        <v>1</v>
      </c>
      <c r="H27" s="10" t="s">
        <v>66</v>
      </c>
      <c r="I27" s="7">
        <v>33</v>
      </c>
      <c r="J27" s="7">
        <v>2</v>
      </c>
      <c r="K27" s="7">
        <f t="shared" si="0"/>
        <v>80109.82</v>
      </c>
      <c r="L27" s="12">
        <v>0.196868</v>
      </c>
      <c r="M27" s="12">
        <f t="shared" si="1"/>
        <v>15771.06</v>
      </c>
      <c r="N27" s="13"/>
    </row>
    <row r="28" ht="24" spans="1:17">
      <c r="A28" s="7">
        <v>24</v>
      </c>
      <c r="B28" s="10" t="s">
        <v>67</v>
      </c>
      <c r="C28" s="11" t="s">
        <v>18</v>
      </c>
      <c r="D28" s="7" t="s">
        <v>19</v>
      </c>
      <c r="E28" s="7" t="s">
        <v>20</v>
      </c>
      <c r="F28" s="7" t="s">
        <v>21</v>
      </c>
      <c r="G28" s="7">
        <v>1</v>
      </c>
      <c r="H28" s="10" t="s">
        <v>68</v>
      </c>
      <c r="I28" s="7">
        <v>33</v>
      </c>
      <c r="J28" s="7">
        <v>2</v>
      </c>
      <c r="K28" s="7">
        <f t="shared" si="0"/>
        <v>97701.8</v>
      </c>
      <c r="L28" s="12">
        <v>0.196868</v>
      </c>
      <c r="M28" s="12">
        <f t="shared" si="1"/>
        <v>19234.36</v>
      </c>
      <c r="N28" s="13"/>
    </row>
    <row r="29" ht="24" spans="1:17">
      <c r="A29" s="7">
        <v>25</v>
      </c>
      <c r="B29" s="10" t="s">
        <v>69</v>
      </c>
      <c r="C29" s="11" t="s">
        <v>18</v>
      </c>
      <c r="D29" s="7" t="s">
        <v>19</v>
      </c>
      <c r="E29" s="7" t="s">
        <v>20</v>
      </c>
      <c r="F29" s="7" t="s">
        <v>21</v>
      </c>
      <c r="G29" s="7">
        <v>1</v>
      </c>
      <c r="H29" s="10" t="s">
        <v>70</v>
      </c>
      <c r="I29" s="7">
        <v>33</v>
      </c>
      <c r="J29" s="7">
        <v>2</v>
      </c>
      <c r="K29" s="7">
        <f t="shared" si="0"/>
        <v>169046.02</v>
      </c>
      <c r="L29" s="12">
        <v>0.196868</v>
      </c>
      <c r="M29" s="12">
        <f t="shared" si="1"/>
        <v>33279.75</v>
      </c>
      <c r="N29" s="13"/>
    </row>
    <row r="30" ht="24" spans="1:17">
      <c r="A30" s="7">
        <v>26</v>
      </c>
      <c r="B30" s="10" t="s">
        <v>71</v>
      </c>
      <c r="C30" s="11" t="s">
        <v>18</v>
      </c>
      <c r="D30" s="7" t="s">
        <v>19</v>
      </c>
      <c r="E30" s="7" t="s">
        <v>20</v>
      </c>
      <c r="F30" s="7" t="s">
        <v>21</v>
      </c>
      <c r="G30" s="7">
        <v>1</v>
      </c>
      <c r="H30" s="10" t="s">
        <v>72</v>
      </c>
      <c r="I30" s="7">
        <v>33</v>
      </c>
      <c r="J30" s="7">
        <v>2</v>
      </c>
      <c r="K30" s="7">
        <f t="shared" si="0"/>
        <v>65562.12</v>
      </c>
      <c r="L30" s="12">
        <v>0.196868</v>
      </c>
      <c r="M30" s="12">
        <f t="shared" si="1"/>
        <v>12907.08</v>
      </c>
      <c r="N30" s="13"/>
    </row>
    <row r="31" ht="24" spans="1:17">
      <c r="A31" s="7">
        <v>27</v>
      </c>
      <c r="B31" s="10" t="s">
        <v>73</v>
      </c>
      <c r="C31" s="11" t="s">
        <v>18</v>
      </c>
      <c r="D31" s="7" t="s">
        <v>19</v>
      </c>
      <c r="E31" s="7" t="s">
        <v>20</v>
      </c>
      <c r="F31" s="7" t="s">
        <v>21</v>
      </c>
      <c r="G31" s="7">
        <v>1</v>
      </c>
      <c r="H31" s="10" t="s">
        <v>74</v>
      </c>
      <c r="I31" s="7">
        <v>35</v>
      </c>
      <c r="J31" s="7">
        <v>2</v>
      </c>
      <c r="K31" s="7">
        <f t="shared" si="0"/>
        <v>156780.8</v>
      </c>
      <c r="L31" s="12">
        <v>0.196868</v>
      </c>
      <c r="M31" s="12">
        <f>ROUND(K31*L31,2)+7.35</f>
        <v>30872.47</v>
      </c>
      <c r="N31" s="13"/>
      <c r="Q31">
        <v>1981001.13</v>
      </c>
    </row>
    <row r="32" spans="1:17">
      <c r="A32" s="7" t="s">
        <v>75</v>
      </c>
      <c r="B32" s="7"/>
      <c r="C32" s="7"/>
      <c r="D32" s="7"/>
      <c r="E32" s="7"/>
      <c r="F32" s="7"/>
      <c r="G32" s="7"/>
      <c r="H32" s="7"/>
      <c r="I32" s="7"/>
      <c r="J32" s="7"/>
      <c r="K32" s="7">
        <f>SUM(K5:K31)</f>
        <v>4094690.48</v>
      </c>
      <c r="L32" s="15"/>
      <c r="M32" s="16">
        <f>SUM(M5:M31)</f>
        <v>806120.87</v>
      </c>
      <c r="N32" s="13"/>
    </row>
    <row r="33" spans="1:16">
      <c r="A33" s="17" t="s">
        <v>76</v>
      </c>
      <c r="B33" s="17"/>
      <c r="C33" s="17"/>
      <c r="D33" s="17"/>
      <c r="E33" s="17"/>
      <c r="F33" s="17"/>
      <c r="G33" s="17"/>
      <c r="H33" s="17"/>
      <c r="I33" s="17"/>
      <c r="J33" s="17"/>
      <c r="K33" s="17">
        <f>SUM(K5:K31)</f>
        <v>4094690.48</v>
      </c>
      <c r="L33" s="18"/>
      <c r="M33" s="19">
        <f>SUM(M5:M31)</f>
        <v>806120.87</v>
      </c>
      <c r="N33" s="20"/>
      <c r="P33">
        <f>M33+Q31</f>
        <v>2787122</v>
      </c>
    </row>
    <row r="34" ht="94" customHeight="1" spans="1:16">
      <c r="A34" s="21" t="s">
        <v>77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</sheetData>
  <mergeCells count="18">
    <mergeCell ref="A1:N1"/>
    <mergeCell ref="A2:N2"/>
    <mergeCell ref="E3:F3"/>
    <mergeCell ref="A32:B32"/>
    <mergeCell ref="A33:B33"/>
    <mergeCell ref="A34:N34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14583333333333" right="0.314583333333333" top="1" bottom="1" header="0.511805555555556" footer="0.511805555555556"/>
  <pageSetup paperSize="9" scale="7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（506）农村道路客运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%E5%BE%A1%E5%B8%9D</cp:lastModifiedBy>
  <dcterms:created xsi:type="dcterms:W3CDTF">2026-04-28T02:21:00Z</dcterms:created>
  <dcterms:modified xsi:type="dcterms:W3CDTF">2026-05-07T07:34:14Z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490A5E8E19434B08A0AFDDD23A123D3B_11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